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 PREVOT\Documents\C-Energeffsrr\transports\"/>
    </mc:Choice>
  </mc:AlternateContent>
  <xr:revisionPtr revIDLastSave="0" documentId="13_ncr:1_{D7D16B8D-2B55-4E9C-99FF-A6248F2992FB}" xr6:coauthVersionLast="40" xr6:coauthVersionMax="40" xr10:uidLastSave="{00000000-0000-0000-0000-000000000000}"/>
  <bookViews>
    <workbookView xWindow="0" yWindow="0" windowWidth="16410" windowHeight="7800" xr2:uid="{2F4EA030-2B0C-43B3-AFB2-0A3BD846CCFB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F42" i="1"/>
  <c r="G42" i="1"/>
  <c r="C42" i="1"/>
  <c r="G37" i="1"/>
  <c r="F37" i="1"/>
  <c r="F38" i="1" s="1"/>
  <c r="F39" i="1" s="1"/>
  <c r="F40" i="1" s="1"/>
  <c r="G34" i="1"/>
  <c r="G32" i="1"/>
  <c r="F32" i="1"/>
  <c r="F34" i="1" s="1"/>
  <c r="G23" i="1"/>
  <c r="F23" i="1"/>
  <c r="G18" i="1"/>
  <c r="G17" i="1"/>
  <c r="F17" i="1"/>
  <c r="F18" i="1" s="1"/>
  <c r="G15" i="1"/>
  <c r="F15" i="1"/>
  <c r="G11" i="1"/>
  <c r="F11" i="1"/>
  <c r="F12" i="1" s="1"/>
  <c r="F13" i="1" s="1"/>
  <c r="D23" i="1"/>
  <c r="D17" i="1"/>
  <c r="D18" i="1" s="1"/>
  <c r="D15" i="1"/>
  <c r="D11" i="1"/>
  <c r="D37" i="1"/>
  <c r="D32" i="1"/>
  <c r="D34" i="1" s="1"/>
  <c r="C32" i="1"/>
  <c r="C34" i="1" s="1"/>
  <c r="G4" i="1"/>
  <c r="G5" i="1" s="1"/>
  <c r="G6" i="1" s="1"/>
  <c r="G38" i="1" s="1"/>
  <c r="G39" i="1" s="1"/>
  <c r="G40" i="1" s="1"/>
  <c r="F4" i="1"/>
  <c r="F5" i="1" s="1"/>
  <c r="F6" i="1" s="1"/>
  <c r="D4" i="1"/>
  <c r="D5" i="1" s="1"/>
  <c r="D6" i="1" s="1"/>
  <c r="C37" i="1"/>
  <c r="C4" i="1"/>
  <c r="C5" i="1" s="1"/>
  <c r="C23" i="1"/>
  <c r="C11" i="1"/>
  <c r="C15" i="1"/>
  <c r="C17" i="1"/>
  <c r="C18" i="1" s="1"/>
  <c r="G12" i="1" l="1"/>
  <c r="G13" i="1" s="1"/>
  <c r="F19" i="1"/>
  <c r="F24" i="1" s="1"/>
  <c r="F25" i="1" s="1"/>
  <c r="G19" i="1"/>
  <c r="G24" i="1" s="1"/>
  <c r="G25" i="1" s="1"/>
  <c r="D12" i="1"/>
  <c r="D13" i="1" s="1"/>
  <c r="D19" i="1" s="1"/>
  <c r="D24" i="1" s="1"/>
  <c r="D25" i="1" s="1"/>
  <c r="D38" i="1"/>
  <c r="D39" i="1" s="1"/>
  <c r="D40" i="1" s="1"/>
  <c r="C12" i="1"/>
  <c r="C13" i="1" s="1"/>
  <c r="C19" i="1" s="1"/>
  <c r="C24" i="1" s="1"/>
  <c r="C25" i="1" s="1"/>
  <c r="C6" i="1"/>
  <c r="C38" i="1"/>
  <c r="C39" i="1" s="1"/>
  <c r="C40" i="1" s="1"/>
</calcChain>
</file>

<file path=xl/sharedStrings.xml><?xml version="1.0" encoding="utf-8"?>
<sst xmlns="http://schemas.openxmlformats.org/spreadsheetml/2006/main" count="67" uniqueCount="52">
  <si>
    <t xml:space="preserve">Prix du fioul ou de carburant qui rend intéressante l'utilisation d'électricité </t>
  </si>
  <si>
    <t>coût de production de l'électricité</t>
  </si>
  <si>
    <t>coût du transport et distribution</t>
  </si>
  <si>
    <t>montant de la TIC hors CO2</t>
  </si>
  <si>
    <t>Voitures électriques ou hybrides</t>
  </si>
  <si>
    <t>€/l</t>
  </si>
  <si>
    <t>€/kWh</t>
  </si>
  <si>
    <t>surcoût du véhicule</t>
  </si>
  <si>
    <t>consommation aux 100 km de carburant</t>
  </si>
  <si>
    <t>consommation aux 100 km d'électricité</t>
  </si>
  <si>
    <t>distances parcourues à l'électricité</t>
  </si>
  <si>
    <t>consommation de carburant évitées</t>
  </si>
  <si>
    <t>prix de l'électricité hors TVA</t>
  </si>
  <si>
    <t>prix de l'électricité TTC</t>
  </si>
  <si>
    <t>€/an</t>
  </si>
  <si>
    <t>km/an</t>
  </si>
  <si>
    <t>durée de vie</t>
  </si>
  <si>
    <t>taux d'actualisation</t>
  </si>
  <si>
    <t>surcoût valeur annuelle</t>
  </si>
  <si>
    <t>dépenses d'életricité et surcoût</t>
  </si>
  <si>
    <t>valeur du carburant qui équilibre</t>
  </si>
  <si>
    <t>€/MWh</t>
  </si>
  <si>
    <t>coût hors taxe</t>
  </si>
  <si>
    <t>litres/an</t>
  </si>
  <si>
    <t>dépenses d'électricité</t>
  </si>
  <si>
    <t>l/100 km</t>
  </si>
  <si>
    <t>kWh/100 km</t>
  </si>
  <si>
    <t>consommation d'électricité</t>
  </si>
  <si>
    <t>kWh/an</t>
  </si>
  <si>
    <t>€</t>
  </si>
  <si>
    <t>entretien</t>
  </si>
  <si>
    <t>coût d'usage</t>
  </si>
  <si>
    <t>consommation de fioul remplacée par électri</t>
  </si>
  <si>
    <t>MWh</t>
  </si>
  <si>
    <t>prix payé pour l'électricité</t>
  </si>
  <si>
    <t>mètre cube</t>
  </si>
  <si>
    <t>valeur du fioul qui équilibre</t>
  </si>
  <si>
    <t>equivalent annuel</t>
  </si>
  <si>
    <t>prix rendu TTC</t>
  </si>
  <si>
    <t>total de dépenses pour l'électricité</t>
  </si>
  <si>
    <t>€/m3</t>
  </si>
  <si>
    <t>coût de la pompe à chaleur</t>
  </si>
  <si>
    <t>coefficient de performance</t>
  </si>
  <si>
    <t>PAC</t>
  </si>
  <si>
    <t>résistance</t>
  </si>
  <si>
    <t>Chaleur</t>
  </si>
  <si>
    <t>électriques</t>
  </si>
  <si>
    <t>hybrides</t>
  </si>
  <si>
    <t xml:space="preserve">Montant de l'investissement </t>
  </si>
  <si>
    <t>€/MWh(/an)</t>
  </si>
  <si>
    <t>sans nucléaire</t>
  </si>
  <si>
    <t>avec nucléaire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</si>
</sst>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70" formatCode="0.000"/>
    <numFmt numFmtId="171" formatCode="0.0"/>
    <numFmt numFmtId="172" formatCode="0.0%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sz val="8"/>
      <color theme="8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8" fontId="1" fillId="0" borderId="0" xfId="0" applyNumberFormat="1" applyFont="1"/>
    <xf numFmtId="0" fontId="2" fillId="0" borderId="0" xfId="0" applyFont="1"/>
    <xf numFmtId="170" fontId="1" fillId="0" borderId="0" xfId="0" applyNumberFormat="1" applyFont="1"/>
    <xf numFmtId="171" fontId="1" fillId="0" borderId="0" xfId="0" applyNumberFormat="1" applyFont="1"/>
    <xf numFmtId="171" fontId="2" fillId="0" borderId="0" xfId="0" applyNumberFormat="1" applyFont="1"/>
    <xf numFmtId="171" fontId="3" fillId="0" borderId="0" xfId="0" applyNumberFormat="1" applyFont="1"/>
    <xf numFmtId="172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7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71" fontId="1" fillId="0" borderId="0" xfId="0" applyNumberFormat="1" applyFont="1" applyAlignment="1">
      <alignment horizontal="left" indent="3"/>
    </xf>
    <xf numFmtId="0" fontId="1" fillId="0" borderId="0" xfId="0" applyFont="1" applyAlignment="1">
      <alignment horizontal="left" indent="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12274-B0A7-4E5E-8811-FED5E405854B}">
  <dimension ref="A1:G42"/>
  <sheetViews>
    <sheetView tabSelected="1" workbookViewId="0">
      <selection activeCell="C28" sqref="C28"/>
    </sheetView>
  </sheetViews>
  <sheetFormatPr baseColWidth="10" defaultRowHeight="11.25" x14ac:dyDescent="0.2"/>
  <cols>
    <col min="1" max="1" width="33" style="1" customWidth="1"/>
    <col min="2" max="2" width="10.5703125" style="1" customWidth="1"/>
    <col min="3" max="3" width="13.42578125" style="1" bestFit="1" customWidth="1"/>
    <col min="4" max="4" width="11.42578125" style="1"/>
    <col min="5" max="5" width="6.5703125" style="1" customWidth="1"/>
    <col min="6" max="16384" width="11.42578125" style="1"/>
  </cols>
  <sheetData>
    <row r="1" spans="1:7" x14ac:dyDescent="0.2">
      <c r="A1" s="1" t="s">
        <v>0</v>
      </c>
    </row>
    <row r="2" spans="1:7" x14ac:dyDescent="0.2">
      <c r="C2" s="10" t="s">
        <v>50</v>
      </c>
      <c r="D2" s="10"/>
      <c r="E2" s="9"/>
      <c r="F2" s="10" t="s">
        <v>51</v>
      </c>
      <c r="G2" s="10"/>
    </row>
    <row r="3" spans="1:7" x14ac:dyDescent="0.2">
      <c r="A3" s="1" t="s">
        <v>1</v>
      </c>
      <c r="B3" s="1" t="s">
        <v>21</v>
      </c>
      <c r="C3" s="3">
        <v>180</v>
      </c>
      <c r="D3" s="3">
        <v>180</v>
      </c>
      <c r="E3" s="3"/>
      <c r="F3" s="3">
        <v>85</v>
      </c>
      <c r="G3" s="3">
        <v>85</v>
      </c>
    </row>
    <row r="4" spans="1:7" x14ac:dyDescent="0.2">
      <c r="A4" s="1" t="s">
        <v>2</v>
      </c>
      <c r="C4" s="5">
        <f>50+(C3-90)*15/90</f>
        <v>65</v>
      </c>
      <c r="D4" s="5">
        <f>50+(D3-90)*15/90</f>
        <v>65</v>
      </c>
      <c r="E4" s="5"/>
      <c r="F4" s="5">
        <f>50+(F3-90)*15/90</f>
        <v>49.166666666666664</v>
      </c>
      <c r="G4" s="5">
        <f>50+(G3-90)*15/90</f>
        <v>49.166666666666664</v>
      </c>
    </row>
    <row r="5" spans="1:7" x14ac:dyDescent="0.2">
      <c r="A5" s="1" t="s">
        <v>22</v>
      </c>
      <c r="C5" s="5">
        <f>C3+C4</f>
        <v>245</v>
      </c>
      <c r="D5" s="5">
        <f>D3+D4</f>
        <v>245</v>
      </c>
      <c r="E5" s="5"/>
      <c r="F5" s="5">
        <f>F3+F4</f>
        <v>134.16666666666666</v>
      </c>
      <c r="G5" s="5">
        <f>G3+G4</f>
        <v>134.16666666666666</v>
      </c>
    </row>
    <row r="6" spans="1:7" x14ac:dyDescent="0.2">
      <c r="A6" s="1" t="s">
        <v>38</v>
      </c>
      <c r="B6" s="1" t="s">
        <v>21</v>
      </c>
      <c r="C6" s="5">
        <f>1.2*C5</f>
        <v>294</v>
      </c>
      <c r="D6" s="5">
        <f>1.2*D5</f>
        <v>294</v>
      </c>
      <c r="E6" s="5"/>
      <c r="F6" s="5">
        <f>1.2*F5</f>
        <v>160.99999999999997</v>
      </c>
      <c r="G6" s="5">
        <f>1.2*G5</f>
        <v>160.99999999999997</v>
      </c>
    </row>
    <row r="7" spans="1:7" x14ac:dyDescent="0.2">
      <c r="C7" s="5"/>
    </row>
    <row r="8" spans="1:7" x14ac:dyDescent="0.2">
      <c r="C8" s="5"/>
    </row>
    <row r="9" spans="1:7" x14ac:dyDescent="0.2">
      <c r="A9" s="1" t="s">
        <v>4</v>
      </c>
      <c r="C9" s="11" t="s">
        <v>46</v>
      </c>
      <c r="D9" s="12" t="s">
        <v>47</v>
      </c>
      <c r="E9" s="12"/>
      <c r="F9" s="11" t="s">
        <v>46</v>
      </c>
      <c r="G9" s="12" t="s">
        <v>47</v>
      </c>
    </row>
    <row r="10" spans="1:7" x14ac:dyDescent="0.2">
      <c r="A10" s="1" t="s">
        <v>3</v>
      </c>
      <c r="B10" s="1" t="s">
        <v>5</v>
      </c>
      <c r="C10" s="4">
        <v>0.5</v>
      </c>
      <c r="D10" s="4">
        <v>0.5</v>
      </c>
      <c r="E10" s="4"/>
      <c r="F10" s="4">
        <v>0.5</v>
      </c>
      <c r="G10" s="4">
        <v>0.5</v>
      </c>
    </row>
    <row r="11" spans="1:7" x14ac:dyDescent="0.2">
      <c r="A11" s="1" t="s">
        <v>3</v>
      </c>
      <c r="B11" s="1" t="s">
        <v>6</v>
      </c>
      <c r="C11" s="4">
        <f>C10*3/10</f>
        <v>0.15</v>
      </c>
      <c r="D11" s="4">
        <f>D10*3/10</f>
        <v>0.15</v>
      </c>
      <c r="E11" s="4"/>
      <c r="F11" s="4">
        <f>F10*3/10</f>
        <v>0.15</v>
      </c>
      <c r="G11" s="4">
        <f>G10*3/10</f>
        <v>0.15</v>
      </c>
    </row>
    <row r="12" spans="1:7" x14ac:dyDescent="0.2">
      <c r="A12" s="1" t="s">
        <v>12</v>
      </c>
      <c r="B12" s="1" t="s">
        <v>6</v>
      </c>
      <c r="C12" s="4">
        <f>C5/1000+C11</f>
        <v>0.39500000000000002</v>
      </c>
      <c r="D12" s="4">
        <f>D5/1000+D11</f>
        <v>0.39500000000000002</v>
      </c>
      <c r="E12" s="4"/>
      <c r="F12" s="4">
        <f>F5/1000+F11</f>
        <v>0.28416666666666668</v>
      </c>
      <c r="G12" s="4">
        <f>G5/1000+G11</f>
        <v>0.28416666666666668</v>
      </c>
    </row>
    <row r="13" spans="1:7" x14ac:dyDescent="0.2">
      <c r="A13" s="1" t="s">
        <v>13</v>
      </c>
      <c r="B13" s="1" t="s">
        <v>6</v>
      </c>
      <c r="C13" s="4">
        <f>1.2*C12</f>
        <v>0.47399999999999998</v>
      </c>
      <c r="D13" s="4">
        <f>1.2*D12</f>
        <v>0.47399999999999998</v>
      </c>
      <c r="E13" s="4"/>
      <c r="F13" s="4">
        <f>1.2*F12</f>
        <v>0.34100000000000003</v>
      </c>
      <c r="G13" s="4">
        <f>1.2*G12</f>
        <v>0.34100000000000003</v>
      </c>
    </row>
    <row r="14" spans="1:7" x14ac:dyDescent="0.2">
      <c r="A14" s="1" t="s">
        <v>8</v>
      </c>
      <c r="B14" s="1" t="s">
        <v>25</v>
      </c>
      <c r="C14" s="5">
        <v>6</v>
      </c>
      <c r="D14" s="5">
        <v>6</v>
      </c>
      <c r="E14" s="5"/>
      <c r="F14" s="5">
        <v>6</v>
      </c>
      <c r="G14" s="5">
        <v>6</v>
      </c>
    </row>
    <row r="15" spans="1:7" x14ac:dyDescent="0.2">
      <c r="A15" s="1" t="s">
        <v>9</v>
      </c>
      <c r="B15" s="1" t="s">
        <v>26</v>
      </c>
      <c r="C15" s="5">
        <f>C14/3*10</f>
        <v>20</v>
      </c>
      <c r="D15" s="5">
        <f>D14/3*10</f>
        <v>20</v>
      </c>
      <c r="E15" s="5"/>
      <c r="F15" s="5">
        <f>F14/3*10</f>
        <v>20</v>
      </c>
      <c r="G15" s="5">
        <f>G14/3*10</f>
        <v>20</v>
      </c>
    </row>
    <row r="16" spans="1:7" x14ac:dyDescent="0.2">
      <c r="A16" s="1" t="s">
        <v>10</v>
      </c>
      <c r="B16" s="1" t="s">
        <v>15</v>
      </c>
      <c r="C16" s="6">
        <v>10000</v>
      </c>
      <c r="D16" s="6">
        <v>6000</v>
      </c>
      <c r="E16" s="6"/>
      <c r="F16" s="6">
        <v>10000</v>
      </c>
      <c r="G16" s="6">
        <v>6000</v>
      </c>
    </row>
    <row r="17" spans="1:7" x14ac:dyDescent="0.2">
      <c r="A17" s="1" t="s">
        <v>11</v>
      </c>
      <c r="B17" s="1" t="s">
        <v>23</v>
      </c>
      <c r="C17" s="5">
        <f>C16/100*C14</f>
        <v>600</v>
      </c>
      <c r="D17" s="5">
        <f>D16/100*D14</f>
        <v>360</v>
      </c>
      <c r="E17" s="5"/>
      <c r="F17" s="5">
        <f>F16/100*F14</f>
        <v>600</v>
      </c>
      <c r="G17" s="5">
        <f>G16/100*G14</f>
        <v>360</v>
      </c>
    </row>
    <row r="18" spans="1:7" x14ac:dyDescent="0.2">
      <c r="A18" s="1" t="s">
        <v>27</v>
      </c>
      <c r="B18" s="1" t="s">
        <v>28</v>
      </c>
      <c r="C18" s="5">
        <f>C17/3*10</f>
        <v>2000</v>
      </c>
      <c r="D18" s="5">
        <f>D17/3*10</f>
        <v>1200</v>
      </c>
      <c r="E18" s="5"/>
      <c r="F18" s="5">
        <f>F17/3*10</f>
        <v>2000</v>
      </c>
      <c r="G18" s="5">
        <f>G17/3*10</f>
        <v>1200</v>
      </c>
    </row>
    <row r="19" spans="1:7" x14ac:dyDescent="0.2">
      <c r="A19" s="1" t="s">
        <v>24</v>
      </c>
      <c r="B19" s="1" t="s">
        <v>14</v>
      </c>
      <c r="C19" s="5">
        <f>C18*C13</f>
        <v>948</v>
      </c>
      <c r="D19" s="5">
        <f>D18*D13</f>
        <v>568.79999999999995</v>
      </c>
      <c r="E19" s="5"/>
      <c r="F19" s="5">
        <f>F18*F13</f>
        <v>682</v>
      </c>
      <c r="G19" s="5">
        <f>G18*G13</f>
        <v>409.20000000000005</v>
      </c>
    </row>
    <row r="20" spans="1:7" x14ac:dyDescent="0.2">
      <c r="A20" s="1" t="s">
        <v>7</v>
      </c>
      <c r="B20" s="1" t="s">
        <v>29</v>
      </c>
      <c r="C20" s="6">
        <v>4000</v>
      </c>
      <c r="D20" s="6">
        <v>4000</v>
      </c>
      <c r="E20" s="6"/>
      <c r="F20" s="6">
        <v>4000</v>
      </c>
      <c r="G20" s="6">
        <v>4000</v>
      </c>
    </row>
    <row r="21" spans="1:7" x14ac:dyDescent="0.2">
      <c r="A21" s="1" t="s">
        <v>16</v>
      </c>
      <c r="C21" s="5">
        <v>10</v>
      </c>
      <c r="D21" s="5">
        <v>10</v>
      </c>
      <c r="E21" s="5"/>
      <c r="F21" s="5">
        <v>10</v>
      </c>
      <c r="G21" s="5">
        <v>10</v>
      </c>
    </row>
    <row r="22" spans="1:7" x14ac:dyDescent="0.2">
      <c r="A22" s="1" t="s">
        <v>17</v>
      </c>
      <c r="C22" s="8">
        <v>0.05</v>
      </c>
      <c r="D22" s="8">
        <v>0.05</v>
      </c>
      <c r="E22" s="8"/>
      <c r="F22" s="8">
        <v>0.05</v>
      </c>
      <c r="G22" s="8">
        <v>0.05</v>
      </c>
    </row>
    <row r="23" spans="1:7" x14ac:dyDescent="0.2">
      <c r="A23" s="1" t="s">
        <v>18</v>
      </c>
      <c r="B23" s="1" t="s">
        <v>14</v>
      </c>
      <c r="C23" s="5">
        <f>-PMT(C22,C21,C20)</f>
        <v>518.01829986182668</v>
      </c>
      <c r="D23" s="5">
        <f>-PMT(D22,D21,D20)</f>
        <v>518.01829986182668</v>
      </c>
      <c r="E23" s="5"/>
      <c r="F23" s="5">
        <f>-PMT(F22,F21,F20)</f>
        <v>518.01829986182668</v>
      </c>
      <c r="G23" s="5">
        <f>-PMT(G22,G21,G20)</f>
        <v>518.01829986182668</v>
      </c>
    </row>
    <row r="24" spans="1:7" x14ac:dyDescent="0.2">
      <c r="A24" s="1" t="s">
        <v>19</v>
      </c>
      <c r="B24" s="1" t="s">
        <v>14</v>
      </c>
      <c r="C24" s="5">
        <f>C19+C23</f>
        <v>1466.0182998618266</v>
      </c>
      <c r="D24" s="5">
        <f>D19+D23</f>
        <v>1086.8182998618267</v>
      </c>
      <c r="E24" s="5"/>
      <c r="F24" s="5">
        <f>F19+F23</f>
        <v>1200.0182998618266</v>
      </c>
      <c r="G24" s="5">
        <f>G19+G23</f>
        <v>927.21829986182672</v>
      </c>
    </row>
    <row r="25" spans="1:7" x14ac:dyDescent="0.2">
      <c r="A25" s="1" t="s">
        <v>20</v>
      </c>
      <c r="B25" s="1" t="s">
        <v>5</v>
      </c>
      <c r="C25" s="7">
        <f>C24/C17</f>
        <v>2.4433638331030441</v>
      </c>
      <c r="D25" s="7">
        <f>D24/D17</f>
        <v>3.0189397218384078</v>
      </c>
      <c r="E25" s="7"/>
      <c r="F25" s="7">
        <f>F24/F17</f>
        <v>2.0000304997697111</v>
      </c>
      <c r="G25" s="7">
        <f>G24/G17</f>
        <v>2.5756063885050744</v>
      </c>
    </row>
    <row r="26" spans="1:7" x14ac:dyDescent="0.2">
      <c r="C26" s="5"/>
      <c r="F26" s="5"/>
    </row>
    <row r="27" spans="1:7" x14ac:dyDescent="0.2">
      <c r="C27" s="5"/>
      <c r="F27" s="5"/>
    </row>
    <row r="28" spans="1:7" x14ac:dyDescent="0.2">
      <c r="A28" s="1" t="s">
        <v>45</v>
      </c>
      <c r="C28" s="11" t="s">
        <v>43</v>
      </c>
      <c r="D28" s="14" t="s">
        <v>44</v>
      </c>
      <c r="E28" s="14"/>
      <c r="F28" s="13" t="s">
        <v>43</v>
      </c>
      <c r="G28" s="14" t="s">
        <v>44</v>
      </c>
    </row>
    <row r="29" spans="1:7" x14ac:dyDescent="0.2">
      <c r="A29" s="1" t="s">
        <v>41</v>
      </c>
      <c r="C29" s="5">
        <v>12000</v>
      </c>
      <c r="D29" s="1">
        <v>1000</v>
      </c>
      <c r="F29" s="5">
        <v>12000</v>
      </c>
      <c r="G29" s="1">
        <v>1000</v>
      </c>
    </row>
    <row r="30" spans="1:7" x14ac:dyDescent="0.2">
      <c r="A30" s="1" t="s">
        <v>16</v>
      </c>
      <c r="C30" s="5">
        <v>10</v>
      </c>
      <c r="D30" s="5">
        <v>10</v>
      </c>
      <c r="E30" s="5"/>
      <c r="F30" s="5">
        <v>10</v>
      </c>
      <c r="G30" s="5">
        <v>10</v>
      </c>
    </row>
    <row r="31" spans="1:7" x14ac:dyDescent="0.2">
      <c r="A31" s="1" t="s">
        <v>17</v>
      </c>
      <c r="C31" s="8">
        <v>0.05</v>
      </c>
      <c r="D31" s="8">
        <v>0.05</v>
      </c>
      <c r="E31" s="8"/>
      <c r="F31" s="8">
        <v>0.05</v>
      </c>
      <c r="G31" s="8">
        <v>0.05</v>
      </c>
    </row>
    <row r="32" spans="1:7" x14ac:dyDescent="0.2">
      <c r="A32" s="1" t="s">
        <v>37</v>
      </c>
      <c r="C32" s="5">
        <f>-PMT(C31,C30,C29)</f>
        <v>1554.0548995854799</v>
      </c>
      <c r="D32" s="5">
        <f>-PMT(D31,D30,D29)</f>
        <v>129.50457496545667</v>
      </c>
      <c r="E32" s="5"/>
      <c r="F32" s="5">
        <f>-PMT(F31,F30,F29)</f>
        <v>1554.0548995854799</v>
      </c>
      <c r="G32" s="5">
        <f>-PMT(G31,G30,G29)</f>
        <v>129.50457496545667</v>
      </c>
    </row>
    <row r="33" spans="1:7" x14ac:dyDescent="0.2">
      <c r="A33" s="1" t="s">
        <v>30</v>
      </c>
      <c r="C33" s="5">
        <v>400</v>
      </c>
      <c r="D33" s="5">
        <v>400</v>
      </c>
      <c r="E33" s="5"/>
      <c r="F33" s="5">
        <v>400</v>
      </c>
      <c r="G33" s="5">
        <v>100</v>
      </c>
    </row>
    <row r="34" spans="1:7" x14ac:dyDescent="0.2">
      <c r="A34" s="1" t="s">
        <v>31</v>
      </c>
      <c r="C34" s="5">
        <f>C32+C33</f>
        <v>1954.0548995854799</v>
      </c>
      <c r="D34" s="5">
        <f>D32+D33</f>
        <v>529.50457496545664</v>
      </c>
      <c r="E34" s="5"/>
      <c r="F34" s="5">
        <f>F32+F33</f>
        <v>1954.0548995854799</v>
      </c>
      <c r="G34" s="5">
        <f>G32+G33</f>
        <v>229.50457496545667</v>
      </c>
    </row>
    <row r="35" spans="1:7" x14ac:dyDescent="0.2">
      <c r="A35" s="1" t="s">
        <v>32</v>
      </c>
      <c r="B35" s="1" t="s">
        <v>35</v>
      </c>
      <c r="C35" s="5">
        <v>2</v>
      </c>
      <c r="D35" s="5">
        <v>2</v>
      </c>
      <c r="E35" s="5"/>
      <c r="F35" s="5">
        <v>2</v>
      </c>
      <c r="G35" s="5">
        <v>1.8</v>
      </c>
    </row>
    <row r="36" spans="1:7" x14ac:dyDescent="0.2">
      <c r="A36" s="1" t="s">
        <v>42</v>
      </c>
      <c r="C36" s="5">
        <v>2.5</v>
      </c>
      <c r="D36" s="5">
        <v>1.2</v>
      </c>
      <c r="E36" s="5"/>
      <c r="F36" s="5">
        <v>2.5</v>
      </c>
      <c r="G36" s="5">
        <v>1.2</v>
      </c>
    </row>
    <row r="37" spans="1:7" x14ac:dyDescent="0.2">
      <c r="A37" s="1" t="s">
        <v>27</v>
      </c>
      <c r="B37" s="1" t="s">
        <v>33</v>
      </c>
      <c r="C37" s="5">
        <f>C35/C36*10</f>
        <v>8</v>
      </c>
      <c r="D37" s="5">
        <f>D35/D36*10</f>
        <v>16.666666666666668</v>
      </c>
      <c r="E37" s="5"/>
      <c r="F37" s="5">
        <f>F35/F36*10</f>
        <v>8</v>
      </c>
      <c r="G37" s="5">
        <f>G35/G36*10</f>
        <v>15</v>
      </c>
    </row>
    <row r="38" spans="1:7" x14ac:dyDescent="0.2">
      <c r="A38" s="1" t="s">
        <v>34</v>
      </c>
      <c r="C38" s="5">
        <f>C37*C6</f>
        <v>2352</v>
      </c>
      <c r="D38" s="5">
        <f>D37*D6</f>
        <v>4900</v>
      </c>
      <c r="E38" s="5"/>
      <c r="F38" s="5">
        <f>F37*F6</f>
        <v>1287.9999999999998</v>
      </c>
      <c r="G38" s="5">
        <f>G37*G6</f>
        <v>2414.9999999999995</v>
      </c>
    </row>
    <row r="39" spans="1:7" x14ac:dyDescent="0.2">
      <c r="A39" s="1" t="s">
        <v>39</v>
      </c>
      <c r="B39" s="1" t="s">
        <v>14</v>
      </c>
      <c r="C39" s="5">
        <f>C38+C34</f>
        <v>4306.0548995854797</v>
      </c>
      <c r="D39" s="5">
        <f>D38+D34</f>
        <v>5429.5045749654564</v>
      </c>
      <c r="E39" s="5"/>
      <c r="F39" s="5">
        <f>F38+F34</f>
        <v>3242.0548995854797</v>
      </c>
      <c r="G39" s="5">
        <f>G38+G34</f>
        <v>2644.5045749654564</v>
      </c>
    </row>
    <row r="40" spans="1:7" x14ac:dyDescent="0.2">
      <c r="A40" s="1" t="s">
        <v>36</v>
      </c>
      <c r="B40" s="1" t="s">
        <v>40</v>
      </c>
      <c r="C40" s="5">
        <f>C39/C35</f>
        <v>2153.0274497927398</v>
      </c>
      <c r="D40" s="5">
        <f>D39/D35</f>
        <v>2714.7522874827282</v>
      </c>
      <c r="E40" s="5"/>
      <c r="F40" s="5">
        <f>F39/F35</f>
        <v>1621.0274497927398</v>
      </c>
      <c r="G40" s="5">
        <f>G39/G35</f>
        <v>1469.1692083141425</v>
      </c>
    </row>
    <row r="41" spans="1:7" x14ac:dyDescent="0.2">
      <c r="C41" s="5"/>
      <c r="D41" s="5"/>
      <c r="E41" s="5"/>
      <c r="F41" s="5"/>
      <c r="G41" s="5"/>
    </row>
    <row r="42" spans="1:7" x14ac:dyDescent="0.2">
      <c r="A42" s="1" t="s">
        <v>48</v>
      </c>
      <c r="B42" s="1" t="s">
        <v>49</v>
      </c>
      <c r="C42" s="2">
        <f>-PV(C31,20,C40)/10</f>
        <v>2683.1480952579573</v>
      </c>
      <c r="D42" s="2">
        <f t="shared" ref="D42:G42" si="0">-PV(D31,20,D40)/10</f>
        <v>3383.181403450134</v>
      </c>
      <c r="E42" s="2"/>
      <c r="F42" s="2">
        <f t="shared" si="0"/>
        <v>2020.1585050348301</v>
      </c>
      <c r="G42" s="2">
        <f t="shared" si="0"/>
        <v>1830.9095702793788</v>
      </c>
    </row>
  </sheetData>
  <mergeCells count="2">
    <mergeCell ref="C2:D2"/>
    <mergeCell ref="F2:G2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PREVOT</dc:creator>
  <cp:lastModifiedBy>Henri PREVOT</cp:lastModifiedBy>
  <cp:lastPrinted>2018-12-06T14:24:49Z</cp:lastPrinted>
  <dcterms:created xsi:type="dcterms:W3CDTF">2018-12-06T07:14:10Z</dcterms:created>
  <dcterms:modified xsi:type="dcterms:W3CDTF">2018-12-06T18:02:25Z</dcterms:modified>
</cp:coreProperties>
</file>